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8800" windowHeight="12435" tabRatio="781" activeTab="0"/>
  </bookViews>
  <sheets>
    <sheet name="N8716U " sheetId="1" r:id="rId1"/>
  </sheets>
  <definedNames>
    <definedName name="solver_adj" localSheetId="0" hidden="1">'N8716U '!$E$7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'N8716U '!$E$7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<sst xmlns="http://schemas.openxmlformats.org/spreadsheetml/2006/main" count="29" uniqueCount="24">
  <si>
    <t>Weight and Balance</t>
  </si>
  <si>
    <t>Weight</t>
  </si>
  <si>
    <t>Arm</t>
  </si>
  <si>
    <t>Moment</t>
  </si>
  <si>
    <t>Gross (2307 max)</t>
  </si>
  <si>
    <t>Take Off Weight (2300 max)</t>
  </si>
  <si>
    <t>Pilot (Station 34 to 46)</t>
  </si>
  <si>
    <t>Co-pilot (Station 34 to 46)</t>
  </si>
  <si>
    <t xml:space="preserve"> </t>
  </si>
  <si>
    <t xml:space="preserve">Baggage  (120 lbs.max) </t>
  </si>
  <si>
    <t>This calculator is presented as an aid.  You, as pilot in command, are solely responsible</t>
  </si>
  <si>
    <t xml:space="preserve"> for assuring correct data and proper loading of your aircraft prior to flight.</t>
  </si>
  <si>
    <t>Fuel used prior to takeoff</t>
  </si>
  <si>
    <t>Passenger #2</t>
  </si>
  <si>
    <t>(lbs.)</t>
  </si>
  <si>
    <t>(in.)</t>
  </si>
  <si>
    <t>(lb-in/1000)</t>
  </si>
  <si>
    <t>Empty weight</t>
  </si>
  <si>
    <t>CG</t>
  </si>
  <si>
    <t>Passenger #1</t>
  </si>
  <si>
    <t xml:space="preserve"> Cessna N8887U</t>
  </si>
  <si>
    <t>Cessna 172N N255KR</t>
  </si>
  <si>
    <t>Fuel (useable) 50 gal maxium</t>
  </si>
  <si>
    <t>Updated per W&amp;B Form dated October 23, 2019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</si>
</sst>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mm/dd/yy"/>
    <numFmt numFmtId="174" formatCode=";;;"/>
    <numFmt numFmtId="175" formatCode="&quot;$&quot;#,##0.00;[Red]&quot;$&quot;#,##0.00"/>
    <numFmt numFmtId="176" formatCode="&quot;$&quot;#,##0.00"/>
    <numFmt numFmtId="177" formatCode="0.000"/>
  </numFmts>
  <fonts count="5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10"/>
      <color indexed="9"/>
      <name val="Arial"/>
      <family val="2"/>
    </font>
    <font>
      <sz val="10"/>
      <color indexed="48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0"/>
      <color indexed="22"/>
      <name val="Arial"/>
      <family val="2"/>
    </font>
    <font>
      <b/>
      <sz val="12"/>
      <name val="Arial"/>
      <family val="2"/>
    </font>
    <font>
      <sz val="10"/>
      <color indexed="16"/>
      <name val="Arial"/>
      <family val="2"/>
    </font>
    <font>
      <b/>
      <sz val="12"/>
      <color indexed="16"/>
      <name val="Arial"/>
      <family val="2"/>
    </font>
    <font>
      <u val="single"/>
      <sz val="12.5"/>
      <color indexed="12"/>
      <name val="Arial"/>
      <family val="0"/>
    </font>
    <font>
      <u val="single"/>
      <sz val="12.5"/>
      <color indexed="61"/>
      <name val="Arial"/>
      <family val="0"/>
    </font>
    <font>
      <sz val="14"/>
      <color indexed="8"/>
      <name val="Arial"/>
      <family val="0"/>
    </font>
    <font>
      <b/>
      <sz val="16"/>
      <name val="Arial"/>
      <family val="0"/>
    </font>
    <font>
      <sz val="8"/>
      <name val="Verdana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72" fontId="0" fillId="0" borderId="10" xfId="0" applyNumberFormat="1" applyBorder="1" applyAlignment="1" applyProtection="1">
      <alignment horizontal="center"/>
      <protection/>
    </xf>
    <xf numFmtId="2" fontId="0" fillId="0" borderId="11" xfId="0" applyNumberFormat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Continuous"/>
      <protection/>
    </xf>
    <xf numFmtId="0" fontId="0" fillId="0" borderId="12" xfId="0" applyFont="1" applyBorder="1" applyAlignment="1" applyProtection="1" quotePrefix="1">
      <alignment horizontal="left"/>
      <protection/>
    </xf>
    <xf numFmtId="2" fontId="0" fillId="0" borderId="13" xfId="0" applyNumberFormat="1" applyFont="1" applyBorder="1" applyAlignment="1" applyProtection="1">
      <alignment horizontal="center"/>
      <protection/>
    </xf>
    <xf numFmtId="2" fontId="0" fillId="0" borderId="14" xfId="0" applyNumberFormat="1" applyBorder="1" applyAlignment="1" applyProtection="1">
      <alignment horizontal="center"/>
      <protection/>
    </xf>
    <xf numFmtId="0" fontId="1" fillId="0" borderId="12" xfId="0" applyFont="1" applyBorder="1" applyAlignment="1" applyProtection="1" quotePrefix="1">
      <alignment horizontal="left"/>
      <protection/>
    </xf>
    <xf numFmtId="2" fontId="1" fillId="0" borderId="14" xfId="0" applyNumberFormat="1" applyFont="1" applyBorder="1" applyAlignment="1" applyProtection="1">
      <alignment horizontal="center"/>
      <protection/>
    </xf>
    <xf numFmtId="172" fontId="0" fillId="0" borderId="15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0" fontId="4" fillId="0" borderId="0" xfId="0" applyFont="1" applyAlignment="1" applyProtection="1">
      <alignment vertical="top"/>
      <protection/>
    </xf>
    <xf numFmtId="0" fontId="1" fillId="0" borderId="0" xfId="0" applyFont="1" applyBorder="1" applyAlignment="1" applyProtection="1">
      <alignment horizontal="left"/>
      <protection/>
    </xf>
    <xf numFmtId="2" fontId="1" fillId="0" borderId="0" xfId="0" applyNumberFormat="1" applyFont="1" applyBorder="1" applyAlignment="1" applyProtection="1">
      <alignment horizontal="center"/>
      <protection/>
    </xf>
    <xf numFmtId="172" fontId="1" fillId="34" borderId="15" xfId="0" applyNumberFormat="1" applyFont="1" applyFill="1" applyBorder="1" applyAlignment="1" applyProtection="1">
      <alignment horizontal="center"/>
      <protection/>
    </xf>
    <xf numFmtId="172" fontId="0" fillId="34" borderId="15" xfId="0" applyNumberFormat="1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1" fillId="0" borderId="19" xfId="0" applyFont="1" applyBorder="1" applyAlignment="1" applyProtection="1" quotePrefix="1">
      <alignment horizontal="left"/>
      <protection/>
    </xf>
    <xf numFmtId="0" fontId="0" fillId="0" borderId="19" xfId="0" applyFont="1" applyBorder="1" applyAlignment="1" applyProtection="1" quotePrefix="1">
      <alignment horizontal="left"/>
      <protection/>
    </xf>
    <xf numFmtId="0" fontId="6" fillId="0" borderId="16" xfId="0" applyFont="1" applyBorder="1" applyAlignment="1" applyProtection="1" quotePrefix="1">
      <alignment horizontal="left"/>
      <protection/>
    </xf>
    <xf numFmtId="0" fontId="6" fillId="0" borderId="16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/>
      <protection/>
    </xf>
    <xf numFmtId="0" fontId="6" fillId="0" borderId="18" xfId="0" applyFont="1" applyBorder="1" applyAlignment="1" applyProtection="1" quotePrefix="1">
      <alignment horizontal="left"/>
      <protection/>
    </xf>
    <xf numFmtId="0" fontId="9" fillId="34" borderId="0" xfId="0" applyFont="1" applyFill="1" applyBorder="1" applyAlignment="1" applyProtection="1" quotePrefix="1">
      <alignment horizontal="left"/>
      <protection/>
    </xf>
    <xf numFmtId="0" fontId="9" fillId="34" borderId="2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7" fillId="33" borderId="12" xfId="0" applyFont="1" applyFill="1" applyBorder="1" applyAlignment="1" applyProtection="1">
      <alignment horizontal="left"/>
      <protection/>
    </xf>
    <xf numFmtId="0" fontId="7" fillId="33" borderId="19" xfId="0" applyFont="1" applyFill="1" applyBorder="1" applyAlignment="1" applyProtection="1">
      <alignment horizontal="left"/>
      <protection/>
    </xf>
    <xf numFmtId="0" fontId="6" fillId="35" borderId="17" xfId="0" applyFont="1" applyFill="1" applyBorder="1" applyAlignment="1" applyProtection="1" quotePrefix="1">
      <alignment horizontal="center"/>
      <protection locked="0"/>
    </xf>
    <xf numFmtId="0" fontId="6" fillId="35" borderId="17" xfId="0" applyFont="1" applyFill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left"/>
      <protection/>
    </xf>
    <xf numFmtId="0" fontId="15" fillId="34" borderId="20" xfId="0" applyFont="1" applyFill="1" applyBorder="1" applyAlignment="1" applyProtection="1">
      <alignment horizontal="left"/>
      <protection/>
    </xf>
    <xf numFmtId="0" fontId="16" fillId="0" borderId="0" xfId="0" applyFont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2" fontId="1" fillId="0" borderId="21" xfId="0" applyNumberFormat="1" applyFont="1" applyBorder="1" applyAlignment="1" applyProtection="1">
      <alignment horizontal="center"/>
      <protection/>
    </xf>
    <xf numFmtId="0" fontId="1" fillId="34" borderId="22" xfId="0" applyFont="1" applyFill="1" applyBorder="1" applyAlignment="1" applyProtection="1">
      <alignment horizontal="center"/>
      <protection/>
    </xf>
    <xf numFmtId="0" fontId="1" fillId="34" borderId="23" xfId="0" applyFont="1" applyFill="1" applyBorder="1" applyAlignment="1" applyProtection="1">
      <alignment horizontal="center"/>
      <protection/>
    </xf>
    <xf numFmtId="0" fontId="1" fillId="34" borderId="24" xfId="0" applyFont="1" applyFill="1" applyBorder="1" applyAlignment="1" applyProtection="1">
      <alignment horizontal="center"/>
      <protection/>
    </xf>
    <xf numFmtId="0" fontId="1" fillId="34" borderId="25" xfId="0" applyFont="1" applyFill="1" applyBorder="1" applyAlignment="1" applyProtection="1">
      <alignment horizontal="center"/>
      <protection/>
    </xf>
    <xf numFmtId="0" fontId="1" fillId="34" borderId="26" xfId="0" applyFont="1" applyFill="1" applyBorder="1" applyAlignment="1" applyProtection="1">
      <alignment horizontal="center"/>
      <protection/>
    </xf>
    <xf numFmtId="0" fontId="1" fillId="34" borderId="27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 quotePrefix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2" fontId="0" fillId="33" borderId="0" xfId="0" applyNumberFormat="1" applyFont="1" applyFill="1" applyBorder="1" applyAlignment="1" applyProtection="1">
      <alignment horizontal="center"/>
      <protection/>
    </xf>
    <xf numFmtId="1" fontId="7" fillId="33" borderId="13" xfId="0" applyNumberFormat="1" applyFont="1" applyFill="1" applyBorder="1" applyAlignment="1" applyProtection="1">
      <alignment horizontal="center"/>
      <protection/>
    </xf>
    <xf numFmtId="0" fontId="12" fillId="34" borderId="28" xfId="0" applyFont="1" applyFill="1" applyBorder="1" applyAlignment="1" applyProtection="1">
      <alignment horizontal="center"/>
      <protection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color indexed="10"/>
      </font>
    </dxf>
    <dxf>
      <font>
        <b/>
        <i val="0"/>
        <color indexed="5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Center of Gravity Limit</a:t>
            </a:r>
          </a:p>
        </c:rich>
      </c:tx>
      <c:layout>
        <c:manualLayout>
          <c:xMode val="factor"/>
          <c:yMode val="factor"/>
          <c:x val="0.013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815"/>
          <c:w val="0.9535"/>
          <c:h val="0.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'N8716U '!$D$23</c:f>
              <c:strCache>
                <c:ptCount val="1"/>
                <c:pt idx="0">
                  <c:v>Weight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'N8716U '!$B$24:$B$32</c:f>
              <c:numCache/>
            </c:numRef>
          </c:xVal>
          <c:yVal>
            <c:numRef>
              <c:f>'N8716U '!$D$24:$D$32</c:f>
              <c:numCache/>
            </c:numRef>
          </c:yVal>
          <c:smooth val="0"/>
        </c:ser>
        <c:ser>
          <c:idx val="1"/>
          <c:order val="1"/>
          <c:tx>
            <c:strRef>
              <c:f>'N8716U '!$E$23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'N8716U '!$B$24:$B$33</c:f>
              <c:numCache/>
            </c:numRef>
          </c:xVal>
          <c:yVal>
            <c:numRef>
              <c:f>'N8716U '!$E$24:$E$33</c:f>
              <c:numCache/>
            </c:numRef>
          </c:yVal>
          <c:smooth val="0"/>
        </c:ser>
        <c:axId val="50731302"/>
        <c:axId val="53928535"/>
      </c:scatterChart>
      <c:valAx>
        <c:axId val="50731302"/>
        <c:scaling>
          <c:orientation val="minMax"/>
          <c:max val="48"/>
          <c:min val="3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CG Location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928535"/>
        <c:crosses val="autoZero"/>
        <c:crossBetween val="midCat"/>
        <c:dispUnits/>
        <c:minorUnit val="0.2"/>
      </c:valAx>
      <c:valAx>
        <c:axId val="53928535"/>
        <c:scaling>
          <c:orientation val="minMax"/>
          <c:max val="24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Weight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731302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0.3225</cdr:x>
      <cdr:y>0.8075</cdr:y>
    </cdr:from>
    <cdr:to>
      <cdr:x>0.3975</cdr:x>
      <cdr:y>0.85125</cdr:y>
    </cdr:to>
    <cdr:sp>
      <cdr:nvSpPr>
        <cdr:cNvPr id="1" name="Text Box 1"/>
        <cdr:cNvSpPr txBox="1">
          <a:spLocks noChangeArrowheads="1"/>
        </cdr:cNvSpPr>
      </cdr:nvSpPr>
      <cdr:spPr>
        <a:xfrm>
          <a:off x="1428750" y="2714625"/>
          <a:ext cx="3333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Utility</a:t>
          </a:r>
        </a:p>
      </cdr:txBody>
    </cdr:sp>
  </cdr:relSizeAnchor>
  <cdr:relSizeAnchor xmlns:cdr="http://schemas.openxmlformats.org/drawingml/2006/chartDrawing">
    <cdr:from>
      <cdr:x>0.616</cdr:x>
      <cdr:y>0.452</cdr:y>
    </cdr:from>
    <cdr:to>
      <cdr:x>0.71325</cdr:x>
      <cdr:y>0.496</cdr:y>
    </cdr:to>
    <cdr:sp>
      <cdr:nvSpPr>
        <cdr:cNvPr id="2" name="Text Box 2"/>
        <cdr:cNvSpPr txBox="1">
          <a:spLocks noChangeArrowheads="1"/>
        </cdr:cNvSpPr>
      </cdr:nvSpPr>
      <cdr:spPr>
        <a:xfrm>
          <a:off x="2743200" y="1514475"/>
          <a:ext cx="4381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Normal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19</xdr:row>
      <xdr:rowOff>142875</xdr:rowOff>
    </xdr:from>
    <xdr:to>
      <xdr:col>6</xdr:col>
      <xdr:colOff>9525</xdr:colOff>
      <xdr:row>37</xdr:row>
      <xdr:rowOff>76200</xdr:rowOff>
    </xdr:to>
    <xdr:graphicFrame>
      <xdr:nvGraphicFramePr>
        <xdr:cNvPr id="1" name="Chart 1"/>
        <xdr:cNvGraphicFramePr/>
      </xdr:nvGraphicFramePr>
      <xdr:xfrm>
        <a:off x="247650" y="3705225"/>
        <a:ext cx="44577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1"/>
  <sheetViews>
    <sheetView showGridLines="0" tabSelected="1" zoomScale="125" zoomScaleNormal="125" zoomScalePageLayoutView="0" workbookViewId="0" topLeftCell="A1">
      <selection activeCell="E3" sqref="E3"/>
    </sheetView>
  </sheetViews>
  <sheetFormatPr defaultColWidth="11.421875" defaultRowHeight="15" customHeight="1"/>
  <cols>
    <col min="1" max="1" width="4.421875" style="11" customWidth="1"/>
    <col min="2" max="2" width="26.00390625" style="11" customWidth="1"/>
    <col min="3" max="3" width="4.7109375" style="11" customWidth="1"/>
    <col min="4" max="5" width="11.28125" style="11" customWidth="1"/>
    <col min="6" max="6" width="12.7109375" style="11" customWidth="1"/>
    <col min="7" max="7" width="4.7109375" style="11" customWidth="1"/>
    <col min="8" max="16384" width="11.421875" style="11" customWidth="1"/>
  </cols>
  <sheetData>
    <row r="1" ht="27.75" customHeight="1">
      <c r="D1" s="41" t="s">
        <v>21</v>
      </c>
    </row>
    <row r="2" spans="2:4" ht="15" customHeight="1">
      <c r="B2" s="11" t="s">
        <v>23</v>
      </c>
      <c r="D2" s="34"/>
    </row>
    <row r="3" ht="15" customHeight="1" thickBot="1"/>
    <row r="4" spans="2:6" ht="15" customHeight="1">
      <c r="B4" s="59" t="s">
        <v>0</v>
      </c>
      <c r="C4" s="60"/>
      <c r="D4" s="60"/>
      <c r="E4" s="60"/>
      <c r="F4" s="61"/>
    </row>
    <row r="5" spans="2:6" ht="16.5" customHeight="1">
      <c r="B5" s="40" t="s">
        <v>20</v>
      </c>
      <c r="C5" s="30"/>
      <c r="D5" s="46" t="s">
        <v>1</v>
      </c>
      <c r="E5" s="47" t="s">
        <v>2</v>
      </c>
      <c r="F5" s="48" t="s">
        <v>3</v>
      </c>
    </row>
    <row r="6" spans="2:6" ht="11.25" customHeight="1">
      <c r="B6" s="31"/>
      <c r="C6" s="32"/>
      <c r="D6" s="49" t="s">
        <v>14</v>
      </c>
      <c r="E6" s="50" t="s">
        <v>15</v>
      </c>
      <c r="F6" s="51" t="s">
        <v>16</v>
      </c>
    </row>
    <row r="7" spans="2:6" ht="15" customHeight="1">
      <c r="B7" s="10" t="s">
        <v>17</v>
      </c>
      <c r="C7" s="23"/>
      <c r="D7" s="12">
        <v>1511.3</v>
      </c>
      <c r="E7" s="1">
        <v>37.92</v>
      </c>
      <c r="F7" s="2">
        <v>57.435</v>
      </c>
    </row>
    <row r="8" spans="2:6" s="15" customFormat="1" ht="15" customHeight="1">
      <c r="B8" s="26" t="s">
        <v>22</v>
      </c>
      <c r="C8" s="37">
        <v>50</v>
      </c>
      <c r="D8" s="12">
        <f>C8*6</f>
        <v>300</v>
      </c>
      <c r="E8" s="1">
        <v>48</v>
      </c>
      <c r="F8" s="2">
        <f aca="true" t="shared" si="0" ref="F8:F13">(D8*E8)/1000</f>
        <v>14.4</v>
      </c>
    </row>
    <row r="9" spans="2:6" ht="15" customHeight="1">
      <c r="B9" s="27" t="s">
        <v>6</v>
      </c>
      <c r="C9" s="28"/>
      <c r="D9" s="38">
        <v>180</v>
      </c>
      <c r="E9" s="1">
        <v>37</v>
      </c>
      <c r="F9" s="2">
        <f t="shared" si="0"/>
        <v>6.66</v>
      </c>
    </row>
    <row r="10" spans="2:6" ht="15" customHeight="1">
      <c r="B10" s="27" t="s">
        <v>7</v>
      </c>
      <c r="C10" s="28"/>
      <c r="D10" s="38">
        <v>0</v>
      </c>
      <c r="E10" s="1">
        <v>37</v>
      </c>
      <c r="F10" s="2">
        <f t="shared" si="0"/>
        <v>0</v>
      </c>
    </row>
    <row r="11" spans="2:6" ht="15" customHeight="1">
      <c r="B11" s="27" t="s">
        <v>19</v>
      </c>
      <c r="C11" s="28"/>
      <c r="D11" s="38">
        <v>0</v>
      </c>
      <c r="E11" s="1">
        <v>73</v>
      </c>
      <c r="F11" s="2">
        <f t="shared" si="0"/>
        <v>0</v>
      </c>
    </row>
    <row r="12" spans="2:6" ht="15" customHeight="1">
      <c r="B12" s="27" t="s">
        <v>13</v>
      </c>
      <c r="C12" s="28"/>
      <c r="D12" s="38">
        <v>0</v>
      </c>
      <c r="E12" s="1">
        <v>73</v>
      </c>
      <c r="F12" s="2">
        <f t="shared" si="0"/>
        <v>0</v>
      </c>
    </row>
    <row r="13" spans="2:7" ht="15" customHeight="1" thickBot="1">
      <c r="B13" s="39" t="s">
        <v>9</v>
      </c>
      <c r="C13" s="29"/>
      <c r="D13" s="38">
        <v>0</v>
      </c>
      <c r="E13" s="1">
        <v>95</v>
      </c>
      <c r="F13" s="2">
        <f t="shared" si="0"/>
        <v>0</v>
      </c>
      <c r="G13" s="52"/>
    </row>
    <row r="14" spans="2:7" ht="15" customHeight="1" thickBot="1">
      <c r="B14" s="7" t="s">
        <v>4</v>
      </c>
      <c r="C14" s="24"/>
      <c r="D14" s="13">
        <f>SUM(D7:D13)</f>
        <v>1991.3</v>
      </c>
      <c r="E14" s="21"/>
      <c r="F14" s="8">
        <f>SUM(F7:F13)</f>
        <v>78.495</v>
      </c>
      <c r="G14" s="14"/>
    </row>
    <row r="15" spans="2:7" ht="15" customHeight="1" thickBot="1">
      <c r="B15" s="4" t="s">
        <v>12</v>
      </c>
      <c r="C15" s="25"/>
      <c r="D15" s="5">
        <v>-7</v>
      </c>
      <c r="E15" s="9">
        <v>48</v>
      </c>
      <c r="F15" s="6">
        <v>-0.34</v>
      </c>
      <c r="G15" s="14"/>
    </row>
    <row r="16" spans="2:7" ht="15" customHeight="1" thickBot="1">
      <c r="B16" s="35" t="s">
        <v>5</v>
      </c>
      <c r="C16" s="36"/>
      <c r="D16" s="58">
        <f>D14+D15</f>
        <v>1984.3</v>
      </c>
      <c r="E16" s="22"/>
      <c r="F16" s="8">
        <f>F14+F15</f>
        <v>78.155</v>
      </c>
      <c r="G16" s="14"/>
    </row>
    <row r="17" spans="2:7" ht="15" customHeight="1" thickBot="1">
      <c r="B17" s="43" t="s">
        <v>18</v>
      </c>
      <c r="C17" s="44"/>
      <c r="D17" s="45">
        <f>(F16/D16)*1000</f>
        <v>39.386685481026056</v>
      </c>
      <c r="E17" s="3"/>
      <c r="F17" s="3"/>
      <c r="G17" s="14"/>
    </row>
    <row r="18" spans="2:7" ht="15" customHeight="1">
      <c r="B18" s="19" t="s">
        <v>8</v>
      </c>
      <c r="C18" s="19" t="s">
        <v>8</v>
      </c>
      <c r="D18" s="42" t="s">
        <v>8</v>
      </c>
      <c r="E18" s="3"/>
      <c r="F18" s="3"/>
      <c r="G18" s="14"/>
    </row>
    <row r="19" spans="2:7" ht="15" customHeight="1" hidden="1">
      <c r="B19" s="53"/>
      <c r="C19" s="19"/>
      <c r="D19" s="20"/>
      <c r="E19" s="3"/>
      <c r="F19" s="3"/>
      <c r="G19" s="14"/>
    </row>
    <row r="20" spans="2:7" ht="15" customHeight="1">
      <c r="B20" s="19"/>
      <c r="C20" s="19"/>
      <c r="D20" s="20"/>
      <c r="E20" s="3"/>
      <c r="F20" s="3"/>
      <c r="G20" s="14"/>
    </row>
    <row r="21" spans="2:7" ht="15" customHeight="1">
      <c r="B21" s="19"/>
      <c r="C21" s="19"/>
      <c r="D21" s="20"/>
      <c r="E21" s="14"/>
      <c r="F21" s="3"/>
      <c r="G21" s="14"/>
    </row>
    <row r="22" spans="2:7" ht="15" customHeight="1">
      <c r="B22" s="19"/>
      <c r="C22" s="19"/>
      <c r="D22" s="20"/>
      <c r="E22" s="14"/>
      <c r="F22" s="3"/>
      <c r="G22" s="14"/>
    </row>
    <row r="23" spans="2:7" ht="15" customHeight="1">
      <c r="B23" s="16" t="s">
        <v>18</v>
      </c>
      <c r="C23" s="16"/>
      <c r="D23" s="16" t="s">
        <v>1</v>
      </c>
      <c r="E23" s="14"/>
      <c r="F23" s="3"/>
      <c r="G23" s="14"/>
    </row>
    <row r="24" spans="2:7" ht="15" customHeight="1">
      <c r="B24" s="16">
        <v>35</v>
      </c>
      <c r="C24" s="16"/>
      <c r="D24" s="16">
        <v>1500</v>
      </c>
      <c r="E24" s="14"/>
      <c r="F24" s="3"/>
      <c r="G24" s="14"/>
    </row>
    <row r="25" spans="2:7" ht="15" customHeight="1">
      <c r="B25" s="16">
        <v>35</v>
      </c>
      <c r="C25" s="16"/>
      <c r="D25" s="16">
        <v>1950</v>
      </c>
      <c r="E25" s="14"/>
      <c r="F25" s="3"/>
      <c r="G25" s="14"/>
    </row>
    <row r="26" spans="2:7" ht="15" customHeight="1">
      <c r="B26" s="16">
        <v>38.5</v>
      </c>
      <c r="C26" s="16"/>
      <c r="D26" s="16">
        <v>2300</v>
      </c>
      <c r="E26" s="14"/>
      <c r="F26" s="3"/>
      <c r="G26" s="14"/>
    </row>
    <row r="27" spans="2:7" ht="15" customHeight="1">
      <c r="B27" s="16">
        <v>47.3</v>
      </c>
      <c r="C27" s="16"/>
      <c r="D27" s="16">
        <v>2300</v>
      </c>
      <c r="E27" s="14"/>
      <c r="F27" s="3"/>
      <c r="G27" s="14"/>
    </row>
    <row r="28" spans="2:7" ht="15" customHeight="1">
      <c r="B28" s="16">
        <v>47.3</v>
      </c>
      <c r="C28" s="16"/>
      <c r="D28" s="16">
        <v>1500</v>
      </c>
      <c r="E28" s="17"/>
      <c r="F28" s="3"/>
      <c r="G28" s="14"/>
    </row>
    <row r="29" spans="2:7" ht="15" customHeight="1">
      <c r="B29" s="16"/>
      <c r="C29" s="16"/>
      <c r="D29" s="16"/>
      <c r="E29" s="17"/>
      <c r="F29" s="3"/>
      <c r="G29" s="14"/>
    </row>
    <row r="30" spans="2:7" ht="15" customHeight="1">
      <c r="B30" s="55">
        <v>35.5</v>
      </c>
      <c r="C30" s="55"/>
      <c r="D30" s="55">
        <v>2000</v>
      </c>
      <c r="E30" s="33"/>
      <c r="F30" s="3"/>
      <c r="G30" s="14"/>
    </row>
    <row r="31" spans="2:7" ht="15" customHeight="1">
      <c r="B31" s="56">
        <v>40.5</v>
      </c>
      <c r="C31" s="56"/>
      <c r="D31" s="54">
        <v>2000</v>
      </c>
      <c r="E31" s="33"/>
      <c r="F31" s="3"/>
      <c r="G31" s="14"/>
    </row>
    <row r="32" spans="2:7" ht="15" customHeight="1">
      <c r="B32" s="55">
        <v>40.5</v>
      </c>
      <c r="C32" s="55"/>
      <c r="D32" s="56">
        <v>1500</v>
      </c>
      <c r="E32" s="33"/>
      <c r="F32" s="3"/>
      <c r="G32" s="14"/>
    </row>
    <row r="33" spans="2:7" ht="15" customHeight="1">
      <c r="B33" s="56">
        <f>D17</f>
        <v>39.386685481026056</v>
      </c>
      <c r="C33" s="55"/>
      <c r="D33" s="56"/>
      <c r="E33" s="57">
        <f>D16</f>
        <v>1984.3</v>
      </c>
      <c r="F33" s="3"/>
      <c r="G33" s="14"/>
    </row>
    <row r="34" spans="2:5" ht="15" customHeight="1">
      <c r="B34" s="18" t="s">
        <v>8</v>
      </c>
      <c r="C34" s="18"/>
      <c r="D34" s="20"/>
      <c r="E34" s="14"/>
    </row>
    <row r="35" spans="2:4" ht="15" customHeight="1">
      <c r="B35" s="14"/>
      <c r="C35" s="14"/>
      <c r="D35" s="14"/>
    </row>
    <row r="36" spans="2:4" ht="15" customHeight="1">
      <c r="B36" s="14"/>
      <c r="C36" s="14"/>
      <c r="D36" s="14"/>
    </row>
    <row r="39" ht="15" customHeight="1" hidden="1"/>
    <row r="40" ht="15" customHeight="1">
      <c r="B40" s="11" t="s">
        <v>10</v>
      </c>
    </row>
    <row r="41" ht="15" customHeight="1">
      <c r="B41" s="11" t="s">
        <v>11</v>
      </c>
    </row>
  </sheetData>
  <sheetProtection/>
  <mergeCells count="1">
    <mergeCell ref="B4:F4"/>
  </mergeCells>
  <conditionalFormatting sqref="D16">
    <cfRule type="cellIs" priority="1" dxfId="1" operator="lessThanOrEqual" stopIfTrue="1">
      <formula>2550</formula>
    </cfRule>
    <cfRule type="cellIs" priority="2" dxfId="0" operator="greaterThan" stopIfTrue="1">
      <formula>2550</formula>
    </cfRule>
  </conditionalFormatting>
  <printOptions horizontalCentered="1" verticalCentered="1"/>
  <pageMargins left="0.75" right="0.75" top="1.25" bottom="1.25" header="1" footer="1"/>
  <pageSetup horizontalDpi="600" verticalDpi="600" orientation="portrait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Weight and Balance</dc:title>
  <dc:subject/>
  <dc:creator>Curtis Suter</dc:creator>
  <cp:keywords/>
  <dc:description/>
  <cp:lastModifiedBy>ron anders</cp:lastModifiedBy>
  <cp:lastPrinted>2003-12-20T16:29:08Z</cp:lastPrinted>
  <dcterms:created xsi:type="dcterms:W3CDTF">2000-06-03T00:18:22Z</dcterms:created>
  <dcterms:modified xsi:type="dcterms:W3CDTF">2019-11-07T16:50:29Z</dcterms:modified>
  <cp:category/>
  <cp:version/>
  <cp:contentType/>
  <cp:contentStatus/>
</cp:coreProperties>
</file>